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https://spuonline.sharepoint.com/sites/SFS/SFS/Operations Coordinator/Documents and files/Payment Worksheets/2526/"/>
    </mc:Choice>
  </mc:AlternateContent>
  <xr:revisionPtr revIDLastSave="20" documentId="13_ncr:1_{DC7BA55E-4784-45FA-B4D2-E4BDA5D558BF}" xr6:coauthVersionLast="47" xr6:coauthVersionMax="47" xr10:uidLastSave="{FAF13826-C161-4672-ABD9-E36160A044B6}"/>
  <bookViews>
    <workbookView xWindow="57480" yWindow="-120" windowWidth="19440" windowHeight="14880" xr2:uid="{AE389E60-37E9-4C59-8E2D-FFCF8AC51C02}"/>
  </bookViews>
  <sheets>
    <sheet name="Calculator" sheetId="1" r:id="rId1"/>
    <sheet name="Database" sheetId="2" state="very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1" l="1"/>
  <c r="I19" i="1" s="1"/>
  <c r="E41" i="1"/>
  <c r="E38" i="1"/>
  <c r="E36" i="1"/>
  <c r="E23" i="1"/>
  <c r="I23" i="1" s="1"/>
  <c r="E21" i="1"/>
  <c r="I21" i="1" s="1"/>
  <c r="G11" i="2"/>
  <c r="G12" i="2"/>
  <c r="G13" i="2"/>
  <c r="G14" i="2"/>
  <c r="G15" i="2"/>
  <c r="G16" i="2"/>
  <c r="G17" i="2"/>
  <c r="G18" i="2"/>
  <c r="G19" i="2"/>
  <c r="G20" i="2"/>
  <c r="G21" i="2"/>
  <c r="G22" i="2"/>
  <c r="G23" i="2"/>
  <c r="G24" i="2"/>
  <c r="E17" i="1"/>
  <c r="I17" i="1" s="1"/>
  <c r="C26" i="1" l="1"/>
  <c r="G26" i="1"/>
  <c r="E34" i="1" l="1"/>
  <c r="C44" i="1" s="1"/>
  <c r="C50" i="1" s="1"/>
  <c r="G44" i="1"/>
  <c r="G50" i="1" s="1"/>
  <c r="D61" i="1" l="1"/>
  <c r="D65" i="1"/>
  <c r="D69" i="1"/>
  <c r="H65" i="1" l="1"/>
  <c r="H67" i="1"/>
  <c r="H66" i="1"/>
  <c r="H71" i="1"/>
  <c r="H70" i="1"/>
  <c r="H69" i="1"/>
  <c r="H61" i="1"/>
  <c r="H62" i="1"/>
  <c r="H63" i="1"/>
</calcChain>
</file>

<file path=xl/sharedStrings.xml><?xml version="1.0" encoding="utf-8"?>
<sst xmlns="http://schemas.openxmlformats.org/spreadsheetml/2006/main" count="109" uniqueCount="97">
  <si>
    <t>2025-26 Full-Time Undergraduate Cost &amp; Payment Calculator</t>
  </si>
  <si>
    <t>Estimated Cost of Attendance for 2025-26 includes:</t>
  </si>
  <si>
    <t>Costs payable to SPU: tuition, fees, Housing, Meal Plans (books only if purchased through Falcon Advantage)</t>
  </si>
  <si>
    <t>Other Estimate Costs: books &amp; supplies, transportation, miscellaneous expenses, loan fees</t>
  </si>
  <si>
    <t>Tution - Select how many credits per Term</t>
  </si>
  <si>
    <t>Housing - Select Housing Plan</t>
  </si>
  <si>
    <t>Meal Plan - Select Meal Option</t>
  </si>
  <si>
    <t>Books &amp; Supplies - Will you purchase your books through the Falcon Advantage Program?</t>
  </si>
  <si>
    <t>Is this your first year at SPU?</t>
  </si>
  <si>
    <t>Estimated Cost Payable to SPU</t>
  </si>
  <si>
    <t>Quarterly Costs</t>
  </si>
  <si>
    <t>Annual Costs</t>
  </si>
  <si>
    <t>Tuition:</t>
  </si>
  <si>
    <t>Fees:</t>
  </si>
  <si>
    <t>Housing &amp; Meal Plan:</t>
  </si>
  <si>
    <t>Books (Falcon Advantage):</t>
  </si>
  <si>
    <t>Total Cost Due Quarterly:</t>
  </si>
  <si>
    <t>Total Cost Due Annually:</t>
  </si>
  <si>
    <t>Estimated Financial Aid/Payments</t>
  </si>
  <si>
    <t>Quarterly Financial Aid</t>
  </si>
  <si>
    <t>Annual Financial Aid</t>
  </si>
  <si>
    <t>Scholarships &amp; Grants:</t>
  </si>
  <si>
    <t>Student Loans (if accepted):</t>
  </si>
  <si>
    <t>Parent PLUS Loan (requires application):</t>
  </si>
  <si>
    <t>Outside Resources (if applicable):</t>
  </si>
  <si>
    <t>Total Quarterly Financial Aid:</t>
  </si>
  <si>
    <t>Total Annual Financial Aid:</t>
  </si>
  <si>
    <t>Estimated Amount Due</t>
  </si>
  <si>
    <t>Estimated Quarterly Balance</t>
  </si>
  <si>
    <t>Estimated Annual Balance</t>
  </si>
  <si>
    <t>Payment Options</t>
  </si>
  <si>
    <t>Quarterly payment due dates are noted on the left. SPU also offers options to spread your payments into monthly installments. An annual plan will cover the entire school year. The plan will be rebalanced throughout the year if your charges or aid changes. The annual plan will also rebalance if necessary at the start of each quarter once your charges and aid are finalized. There is also a quarterly plan available. On the right the estimated monthly payment shows a sample annual payment plan.</t>
  </si>
  <si>
    <t>Quarterly Payments</t>
  </si>
  <si>
    <t>Sample Monthly Payment Plan</t>
  </si>
  <si>
    <t>The amount not paid by the date below will be assesed a 1.25% late fee</t>
  </si>
  <si>
    <t>Fall</t>
  </si>
  <si>
    <t>September</t>
  </si>
  <si>
    <t>October</t>
  </si>
  <si>
    <t>November</t>
  </si>
  <si>
    <t>Winter</t>
  </si>
  <si>
    <t>December</t>
  </si>
  <si>
    <t>January</t>
  </si>
  <si>
    <t>February</t>
  </si>
  <si>
    <t>Spring</t>
  </si>
  <si>
    <t>March</t>
  </si>
  <si>
    <t>April</t>
  </si>
  <si>
    <t>May</t>
  </si>
  <si>
    <t>The amounts listed above are estimates.  Actual monthly payments may vary if charges or financial aid change.</t>
  </si>
  <si>
    <t>For more information on payment plans and methods of payment please visit our website at www.spu.edu/sfs.</t>
  </si>
  <si>
    <t>Credits</t>
  </si>
  <si>
    <t>Tuition Charge</t>
  </si>
  <si>
    <t>Tech Fee</t>
  </si>
  <si>
    <t>Wellness/Safety Fee</t>
  </si>
  <si>
    <t>Student Activity Fee</t>
  </si>
  <si>
    <t>Total Fees</t>
  </si>
  <si>
    <t>Books</t>
  </si>
  <si>
    <t>12-18 credits (Fulltime)</t>
  </si>
  <si>
    <t>11 credits</t>
  </si>
  <si>
    <t>10 credits</t>
  </si>
  <si>
    <t>9 credits</t>
  </si>
  <si>
    <t>8 credits</t>
  </si>
  <si>
    <t>7 credits</t>
  </si>
  <si>
    <t>6 credits</t>
  </si>
  <si>
    <t>5 credits</t>
  </si>
  <si>
    <t>4 credits</t>
  </si>
  <si>
    <t>3 credits</t>
  </si>
  <si>
    <t>2 credits</t>
  </si>
  <si>
    <t>1 credit</t>
  </si>
  <si>
    <t>19 credits</t>
  </si>
  <si>
    <t>20 credits</t>
  </si>
  <si>
    <t>Housing Plan</t>
  </si>
  <si>
    <t>Housing Charge</t>
  </si>
  <si>
    <t>Off Campus</t>
  </si>
  <si>
    <t>Residence Hall (Single)</t>
  </si>
  <si>
    <t>Residence Hall (Double)</t>
  </si>
  <si>
    <t>Residence Hall (Triple)</t>
  </si>
  <si>
    <t>Campus House/Apt (1-2 person unit)</t>
  </si>
  <si>
    <t>Campus House/Apt (3-4 person unit)</t>
  </si>
  <si>
    <t>Wesley Apartment (2 person/1bd unit)</t>
  </si>
  <si>
    <t>Wesley Apartment (3 person/2bd unit)</t>
  </si>
  <si>
    <t>Wesley Apartment (3-4 person/3bd unit)</t>
  </si>
  <si>
    <t>Wesley Apartment (4 person/4 bd unit)</t>
  </si>
  <si>
    <t>Unsure - Standard Double Room</t>
  </si>
  <si>
    <t>Meal Plan</t>
  </si>
  <si>
    <t>Meal Charge</t>
  </si>
  <si>
    <t>None</t>
  </si>
  <si>
    <t>200 Quarterly Block</t>
  </si>
  <si>
    <t>150 Quarterly Block</t>
  </si>
  <si>
    <t>100 Quarterly Block</t>
  </si>
  <si>
    <t>Books &amp; Supplies</t>
  </si>
  <si>
    <t>Book Charge</t>
  </si>
  <si>
    <t xml:space="preserve">Yes </t>
  </si>
  <si>
    <t>No</t>
  </si>
  <si>
    <t>First Year</t>
  </si>
  <si>
    <t>FY Fees</t>
  </si>
  <si>
    <t>Enter the annual amounts found on your Offer of Financial Assistance. You can review this online at spu.edu/offer.</t>
  </si>
  <si>
    <t>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</si>
</sst>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0" x14ac:knownFonts="1">
    <font>
      <sz val="11"/>
      <color theme="1"/>
      <name val="Aptos Narrow"/>
      <family val="2"/>
      <scheme val="minor"/>
    </font>
    <font>
      <sz val="11"/>
      <color theme="1"/>
      <name val="Aptos Narrow"/>
      <family val="2"/>
      <scheme val="minor"/>
    </font>
    <font>
      <b/>
      <sz val="11"/>
      <color theme="1"/>
      <name val="Aptos Narrow"/>
      <family val="2"/>
      <scheme val="minor"/>
    </font>
    <font>
      <sz val="10"/>
      <color theme="1"/>
      <name val="Aptos Narrow"/>
      <family val="2"/>
      <scheme val="minor"/>
    </font>
    <font>
      <b/>
      <sz val="16"/>
      <color theme="1"/>
      <name val="Aptos Narrow"/>
      <family val="2"/>
      <scheme val="minor"/>
    </font>
    <font>
      <sz val="8"/>
      <color theme="1"/>
      <name val="Aptos Narrow"/>
      <family val="2"/>
      <scheme val="minor"/>
    </font>
    <font>
      <b/>
      <sz val="12"/>
      <color theme="1"/>
      <name val="Aptos Narrow"/>
      <family val="2"/>
      <scheme val="minor"/>
    </font>
    <font>
      <sz val="8"/>
      <name val="Arial Narrow"/>
      <family val="2"/>
    </font>
    <font>
      <sz val="10"/>
      <name val="Arial Narrow"/>
      <family val="2"/>
    </font>
    <font>
      <sz val="9"/>
      <color theme="1"/>
      <name val="Aptos Narrow"/>
      <family val="2"/>
      <scheme val="minor"/>
    </font>
  </fonts>
  <fills count="4">
    <fill>
      <patternFill patternType="none"/>
    </fill>
    <fill>
      <patternFill patternType="gray125"/>
    </fill>
    <fill>
      <patternFill patternType="solid">
        <fgColor theme="3" tint="0.89999084444715716"/>
        <bgColor indexed="64"/>
      </patternFill>
    </fill>
    <fill>
      <patternFill patternType="solid">
        <fgColor rgb="FFE5E5E0"/>
        <bgColor indexed="64"/>
      </patternFill>
    </fill>
  </fills>
  <borders count="31">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99">
    <xf numFmtId="0" fontId="0" fillId="0" borderId="0" xfId="0"/>
    <xf numFmtId="0" fontId="0" fillId="0" borderId="0" xfId="0" applyAlignment="1">
      <alignment horizontal="center"/>
    </xf>
    <xf numFmtId="0" fontId="4" fillId="0" borderId="0" xfId="0" applyFont="1" applyAlignment="1">
      <alignment horizontal="center"/>
    </xf>
    <xf numFmtId="0" fontId="0" fillId="0" borderId="7" xfId="0" applyBorder="1"/>
    <xf numFmtId="0" fontId="0" fillId="0" borderId="8" xfId="0" applyBorder="1"/>
    <xf numFmtId="0" fontId="3" fillId="0" borderId="0" xfId="0" applyFont="1"/>
    <xf numFmtId="0" fontId="3" fillId="0" borderId="0" xfId="0" applyFont="1" applyAlignment="1">
      <alignment horizontal="left" vertical="top" wrapText="1"/>
    </xf>
    <xf numFmtId="0" fontId="7" fillId="0" borderId="0" xfId="0" applyFont="1"/>
    <xf numFmtId="0" fontId="8" fillId="0" borderId="0" xfId="0" applyFont="1"/>
    <xf numFmtId="164" fontId="0" fillId="0" borderId="0" xfId="0" applyNumberFormat="1" applyAlignment="1">
      <alignment horizontal="center"/>
    </xf>
    <xf numFmtId="0" fontId="5" fillId="0" borderId="0" xfId="0" applyFont="1" applyAlignment="1">
      <alignment horizontal="left" wrapText="1"/>
    </xf>
    <xf numFmtId="14" fontId="0" fillId="0" borderId="0" xfId="0" applyNumberFormat="1" applyAlignment="1">
      <alignment horizontal="center"/>
    </xf>
    <xf numFmtId="164" fontId="0" fillId="0" borderId="16" xfId="0" applyNumberFormat="1" applyBorder="1" applyAlignment="1">
      <alignment horizontal="center"/>
    </xf>
    <xf numFmtId="164" fontId="0" fillId="0" borderId="1" xfId="0" applyNumberFormat="1" applyBorder="1" applyAlignment="1">
      <alignment horizontal="center"/>
    </xf>
    <xf numFmtId="164" fontId="0" fillId="0" borderId="0" xfId="0" applyNumberFormat="1"/>
    <xf numFmtId="164" fontId="0" fillId="0" borderId="21" xfId="0" applyNumberFormat="1" applyBorder="1"/>
    <xf numFmtId="164" fontId="3" fillId="0" borderId="21" xfId="0" applyNumberFormat="1" applyFont="1" applyBorder="1"/>
    <xf numFmtId="164" fontId="0" fillId="2" borderId="21" xfId="0" applyNumberFormat="1" applyFill="1" applyBorder="1"/>
    <xf numFmtId="0" fontId="3" fillId="0" borderId="0" xfId="0" applyFont="1" applyAlignment="1">
      <alignment horizontal="left" vertical="top"/>
    </xf>
    <xf numFmtId="0" fontId="3" fillId="0" borderId="17" xfId="0" applyFont="1" applyBorder="1" applyAlignment="1">
      <alignment horizontal="left" vertical="top"/>
    </xf>
    <xf numFmtId="164" fontId="0" fillId="0" borderId="7" xfId="1" applyNumberFormat="1" applyFont="1" applyBorder="1" applyAlignment="1">
      <alignment horizontal="center"/>
    </xf>
    <xf numFmtId="164" fontId="0" fillId="0" borderId="0" xfId="1" applyNumberFormat="1" applyFont="1" applyBorder="1" applyAlignment="1">
      <alignment horizontal="center"/>
    </xf>
    <xf numFmtId="164" fontId="0" fillId="0" borderId="8" xfId="1" applyNumberFormat="1" applyFont="1" applyBorder="1" applyAlignment="1">
      <alignment horizontal="center"/>
    </xf>
    <xf numFmtId="0" fontId="0" fillId="0" borderId="7" xfId="0" applyBorder="1" applyAlignment="1">
      <alignment horizontal="center"/>
    </xf>
    <xf numFmtId="0" fontId="0" fillId="0" borderId="0" xfId="0" applyAlignment="1">
      <alignment horizontal="center"/>
    </xf>
    <xf numFmtId="0" fontId="0" fillId="0" borderId="8" xfId="0" applyBorder="1" applyAlignment="1">
      <alignment horizontal="center"/>
    </xf>
    <xf numFmtId="0" fontId="0" fillId="0" borderId="20" xfId="0" applyBorder="1" applyAlignment="1">
      <alignment horizontal="center" vertical="center" wrapText="1"/>
    </xf>
    <xf numFmtId="0" fontId="0" fillId="0" borderId="15" xfId="0" applyBorder="1" applyAlignment="1">
      <alignment horizontal="center" vertical="center" wrapText="1"/>
    </xf>
    <xf numFmtId="0" fontId="3" fillId="0" borderId="20" xfId="0" applyFont="1" applyBorder="1" applyAlignment="1">
      <alignment horizontal="center"/>
    </xf>
    <xf numFmtId="0" fontId="3" fillId="0" borderId="15" xfId="0" applyFont="1" applyBorder="1" applyAlignment="1">
      <alignment horizontal="center"/>
    </xf>
    <xf numFmtId="0" fontId="3" fillId="0" borderId="20" xfId="0" applyFont="1" applyBorder="1" applyAlignment="1">
      <alignment horizontal="center" vertical="top" wrapText="1"/>
    </xf>
    <xf numFmtId="0" fontId="3" fillId="0" borderId="15" xfId="0" applyFont="1" applyBorder="1" applyAlignment="1">
      <alignment horizontal="center" vertical="top" wrapText="1"/>
    </xf>
    <xf numFmtId="0" fontId="3" fillId="0" borderId="7" xfId="0" applyFont="1" applyBorder="1" applyAlignment="1">
      <alignment horizontal="center" vertical="center"/>
    </xf>
    <xf numFmtId="0" fontId="3" fillId="0" borderId="0" xfId="0" applyFont="1" applyAlignment="1">
      <alignment horizontal="center" vertical="center"/>
    </xf>
    <xf numFmtId="0" fontId="3" fillId="0" borderId="8" xfId="0" applyFont="1" applyBorder="1" applyAlignment="1">
      <alignment horizontal="center" vertical="center"/>
    </xf>
    <xf numFmtId="0" fontId="0" fillId="0" borderId="22" xfId="0" applyBorder="1" applyAlignment="1">
      <alignment horizontal="center" wrapText="1"/>
    </xf>
    <xf numFmtId="0" fontId="0" fillId="0" borderId="25" xfId="0" applyBorder="1" applyAlignment="1">
      <alignment horizontal="center" wrapText="1"/>
    </xf>
    <xf numFmtId="0" fontId="0" fillId="0" borderId="24" xfId="0" applyBorder="1" applyAlignment="1">
      <alignment horizontal="center" wrapText="1"/>
    </xf>
    <xf numFmtId="0" fontId="0" fillId="0" borderId="2" xfId="0" applyBorder="1" applyAlignment="1">
      <alignment horizontal="center" wrapText="1"/>
    </xf>
    <xf numFmtId="0" fontId="0" fillId="0" borderId="20" xfId="0" applyBorder="1" applyAlignment="1">
      <alignment horizontal="center" wrapText="1"/>
    </xf>
    <xf numFmtId="0" fontId="0" fillId="0" borderId="15" xfId="0" applyBorder="1" applyAlignment="1">
      <alignment horizontal="center" wrapText="1"/>
    </xf>
    <xf numFmtId="164" fontId="0" fillId="2" borderId="29" xfId="0" applyNumberFormat="1" applyFill="1" applyBorder="1" applyAlignment="1">
      <alignment horizontal="right"/>
    </xf>
    <xf numFmtId="164" fontId="0" fillId="2" borderId="30" xfId="0" applyNumberFormat="1" applyFill="1" applyBorder="1" applyAlignment="1">
      <alignment horizontal="right"/>
    </xf>
    <xf numFmtId="0" fontId="5" fillId="0" borderId="0" xfId="0" applyFont="1" applyAlignment="1">
      <alignment horizontal="center"/>
    </xf>
    <xf numFmtId="0" fontId="4" fillId="0" borderId="0" xfId="0" applyFont="1" applyAlignment="1">
      <alignment horizontal="center"/>
    </xf>
    <xf numFmtId="164" fontId="0" fillId="0" borderId="0" xfId="0" applyNumberFormat="1" applyAlignment="1">
      <alignment horizontal="center"/>
    </xf>
    <xf numFmtId="164" fontId="0" fillId="0" borderId="17" xfId="0" applyNumberFormat="1" applyBorder="1" applyAlignment="1">
      <alignment horizontal="center"/>
    </xf>
    <xf numFmtId="164" fontId="0" fillId="0" borderId="2" xfId="0" applyNumberFormat="1" applyBorder="1" applyAlignment="1">
      <alignment horizontal="center"/>
    </xf>
    <xf numFmtId="164" fontId="0" fillId="0" borderId="3" xfId="0" applyNumberFormat="1" applyBorder="1" applyAlignment="1">
      <alignment horizontal="center"/>
    </xf>
    <xf numFmtId="164" fontId="0" fillId="3" borderId="18" xfId="0" applyNumberFormat="1" applyFill="1" applyBorder="1" applyAlignment="1">
      <alignment horizontal="center"/>
    </xf>
    <xf numFmtId="164" fontId="0" fillId="3" borderId="15" xfId="0" applyNumberFormat="1" applyFill="1" applyBorder="1" applyAlignment="1">
      <alignment horizontal="center"/>
    </xf>
    <xf numFmtId="164" fontId="0" fillId="3" borderId="19" xfId="0" applyNumberFormat="1" applyFill="1" applyBorder="1" applyAlignment="1">
      <alignment horizontal="center"/>
    </xf>
    <xf numFmtId="164" fontId="0" fillId="0" borderId="25" xfId="0" applyNumberFormat="1" applyBorder="1" applyAlignment="1">
      <alignment horizontal="center"/>
    </xf>
    <xf numFmtId="164" fontId="0" fillId="0" borderId="23" xfId="0" applyNumberFormat="1" applyBorder="1" applyAlignment="1">
      <alignment horizontal="center"/>
    </xf>
    <xf numFmtId="164" fontId="5" fillId="0" borderId="0" xfId="0" applyNumberFormat="1" applyFont="1" applyAlignment="1">
      <alignment horizontal="center" wrapText="1"/>
    </xf>
    <xf numFmtId="0" fontId="0" fillId="2" borderId="18" xfId="0" applyFill="1" applyBorder="1" applyAlignment="1">
      <alignment horizontal="left"/>
    </xf>
    <xf numFmtId="0" fontId="0" fillId="2" borderId="19" xfId="0" applyFill="1" applyBorder="1" applyAlignment="1">
      <alignment horizontal="left"/>
    </xf>
    <xf numFmtId="0" fontId="7" fillId="0" borderId="0" xfId="0" applyFont="1" applyAlignment="1">
      <alignment horizontal="center"/>
    </xf>
    <xf numFmtId="0" fontId="6" fillId="0" borderId="0" xfId="0" applyFont="1" applyAlignment="1">
      <alignment horizontal="center"/>
    </xf>
    <xf numFmtId="164" fontId="0" fillId="0" borderId="9" xfId="0" applyNumberFormat="1"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164" fontId="0" fillId="0" borderId="10" xfId="0" applyNumberFormat="1" applyBorder="1" applyAlignment="1">
      <alignment horizontal="center"/>
    </xf>
    <xf numFmtId="164" fontId="0" fillId="0" borderId="11" xfId="0" applyNumberFormat="1" applyBorder="1" applyAlignment="1">
      <alignment horizontal="center"/>
    </xf>
    <xf numFmtId="0" fontId="5" fillId="0" borderId="0" xfId="0" applyFont="1" applyAlignment="1">
      <alignment horizontal="left" wrapText="1"/>
    </xf>
    <xf numFmtId="14" fontId="0" fillId="0" borderId="16" xfId="0" applyNumberFormat="1" applyBorder="1" applyAlignment="1">
      <alignment horizontal="center" vertical="center"/>
    </xf>
    <xf numFmtId="14" fontId="0" fillId="0" borderId="1" xfId="0" applyNumberFormat="1" applyBorder="1" applyAlignment="1">
      <alignment horizontal="center" vertical="center"/>
    </xf>
    <xf numFmtId="164" fontId="0" fillId="0" borderId="0" xfId="0" applyNumberFormat="1" applyAlignment="1">
      <alignment horizontal="center" vertical="center"/>
    </xf>
    <xf numFmtId="164" fontId="0" fillId="0" borderId="17" xfId="0" applyNumberFormat="1" applyBorder="1" applyAlignment="1">
      <alignment horizontal="center" vertical="center"/>
    </xf>
    <xf numFmtId="164" fontId="0" fillId="0" borderId="2" xfId="0" applyNumberFormat="1" applyBorder="1" applyAlignment="1">
      <alignment horizontal="center" vertical="center"/>
    </xf>
    <xf numFmtId="164" fontId="0" fillId="0" borderId="3" xfId="0" applyNumberFormat="1" applyBorder="1" applyAlignment="1">
      <alignment horizontal="center" vertical="center"/>
    </xf>
    <xf numFmtId="14" fontId="0" fillId="3" borderId="18" xfId="0" applyNumberFormat="1" applyFill="1" applyBorder="1" applyAlignment="1">
      <alignment horizontal="center" vertical="center"/>
    </xf>
    <xf numFmtId="14" fontId="0" fillId="3" borderId="15" xfId="0" applyNumberFormat="1" applyFill="1" applyBorder="1" applyAlignment="1">
      <alignment horizontal="center" vertical="center"/>
    </xf>
    <xf numFmtId="14" fontId="0" fillId="3" borderId="19" xfId="0" applyNumberFormat="1" applyFill="1" applyBorder="1" applyAlignment="1">
      <alignment horizontal="center" vertical="center"/>
    </xf>
    <xf numFmtId="14" fontId="5" fillId="0" borderId="0" xfId="0" applyNumberFormat="1" applyFont="1" applyAlignment="1">
      <alignment horizontal="center"/>
    </xf>
    <xf numFmtId="0" fontId="2" fillId="0" borderId="12"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164" fontId="0" fillId="0" borderId="9" xfId="1" applyNumberFormat="1" applyFont="1" applyBorder="1" applyAlignment="1">
      <alignment horizontal="center"/>
    </xf>
    <xf numFmtId="164" fontId="0" fillId="0" borderId="10" xfId="1" applyNumberFormat="1" applyFont="1" applyBorder="1" applyAlignment="1">
      <alignment horizontal="center"/>
    </xf>
    <xf numFmtId="164" fontId="0" fillId="0" borderId="11" xfId="1" applyNumberFormat="1"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164" fontId="0" fillId="0" borderId="29" xfId="0" applyNumberFormat="1" applyBorder="1" applyAlignment="1">
      <alignment horizontal="right" wrapText="1"/>
    </xf>
    <xf numFmtId="164" fontId="0" fillId="0" borderId="30" xfId="0" applyNumberFormat="1" applyBorder="1" applyAlignment="1">
      <alignment horizontal="right" wrapText="1"/>
    </xf>
    <xf numFmtId="0" fontId="9" fillId="0" borderId="20" xfId="0" applyFont="1" applyBorder="1" applyAlignment="1">
      <alignment horizontal="center"/>
    </xf>
    <xf numFmtId="0" fontId="9" fillId="0" borderId="15" xfId="0" applyFont="1" applyBorder="1" applyAlignment="1">
      <alignment horizontal="center"/>
    </xf>
    <xf numFmtId="164" fontId="0" fillId="0" borderId="12" xfId="0" applyNumberFormat="1" applyBorder="1" applyAlignment="1">
      <alignment horizontal="center"/>
    </xf>
    <xf numFmtId="164" fontId="0" fillId="0" borderId="13" xfId="0" applyNumberFormat="1" applyBorder="1" applyAlignment="1">
      <alignment horizontal="center"/>
    </xf>
    <xf numFmtId="164" fontId="0" fillId="0" borderId="14" xfId="0" applyNumberFormat="1"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20"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3" fillId="0" borderId="0" xfId="0" applyFont="1" applyAlignment="1">
      <alignment horizontal="left" vertical="top" wrapText="1"/>
    </xf>
    <xf numFmtId="0" fontId="3" fillId="0" borderId="17" xfId="0" applyFont="1" applyBorder="1" applyAlignment="1">
      <alignment horizontal="left" vertical="top" wrapText="1"/>
    </xf>
  </cellXfs>
  <cellStyles count="2">
    <cellStyle name="Currency" xfId="1" builtinId="4"/>
    <cellStyle name="Normal" xfId="0" builtinId="0"/>
  </cellStyles>
  <dxfs count="10">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s>
  <tableStyles count="0" defaultTableStyle="TableStyleMedium2" defaultPivotStyle="PivotStyleLight16"/>
  <colors>
    <mruColors>
      <color rgb="FFE5E5E0"/>
      <color rgb="FFC7AF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76200</xdr:colOff>
      <xdr:row>0</xdr:row>
      <xdr:rowOff>0</xdr:rowOff>
    </xdr:from>
    <xdr:to>
      <xdr:col>11</xdr:col>
      <xdr:colOff>381000</xdr:colOff>
      <xdr:row>1</xdr:row>
      <xdr:rowOff>32246</xdr:rowOff>
    </xdr:to>
    <xdr:pic>
      <xdr:nvPicPr>
        <xdr:cNvPr id="2" name="Picture 1">
          <a:extLst>
            <a:ext uri="{FF2B5EF4-FFF2-40B4-BE49-F238E27FC236}">
              <a16:creationId xmlns:a16="http://schemas.microsoft.com/office/drawing/2014/main" id="{5C0C0C66-6066-4964-B885-29D00F1ED6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575" y="0"/>
          <a:ext cx="5991225" cy="9561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239099</xdr:colOff>
      <xdr:row>1</xdr:row>
      <xdr:rowOff>95250</xdr:rowOff>
    </xdr:from>
    <xdr:to>
      <xdr:col>6</xdr:col>
      <xdr:colOff>581025</xdr:colOff>
      <xdr:row>6</xdr:row>
      <xdr:rowOff>152400</xdr:rowOff>
    </xdr:to>
    <xdr:pic>
      <xdr:nvPicPr>
        <xdr:cNvPr id="3" name="Picture 2">
          <a:extLst>
            <a:ext uri="{FF2B5EF4-FFF2-40B4-BE49-F238E27FC236}">
              <a16:creationId xmlns:a16="http://schemas.microsoft.com/office/drawing/2014/main" id="{E15BD56B-ABE3-7A41-DE62-E2AF875EF4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9099" y="285750"/>
          <a:ext cx="7314226"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042169A-8DA5-4807-83ED-C0DC4785BB0D}" name="Table1" displayName="Table1" ref="B10:H24" totalsRowShown="0">
  <autoFilter ref="B10:H24" xr:uid="{2042169A-8DA5-4807-83ED-C0DC4785BB0D}"/>
  <tableColumns count="7">
    <tableColumn id="1" xr3:uid="{1DEB43F9-E6F8-4854-9981-32ED2B464F0B}" name="Credits"/>
    <tableColumn id="2" xr3:uid="{03E0F929-CBC5-4947-A141-0F3F4427D3AD}" name="Tuition Charge" dataDxfId="9"/>
    <tableColumn id="3" xr3:uid="{10FB2388-C3F4-4CB8-B43F-6C080CC94872}" name="Tech Fee" dataDxfId="8"/>
    <tableColumn id="4" xr3:uid="{A336A484-86F5-4AD4-A79B-F7C261D67740}" name="Wellness/Safety Fee" dataDxfId="7"/>
    <tableColumn id="5" xr3:uid="{E248E6C5-DB85-44E8-AB0C-23934ACEE08C}" name="Student Activity Fee" dataDxfId="6"/>
    <tableColumn id="6" xr3:uid="{98B6E173-FAE5-4FE2-874A-0B8BDD4B647B}" name="Total Fees" dataDxfId="5">
      <calculatedColumnFormula>SUM(Table1[[#This Row],[Tech Fee]:[Student Activity Fee]])</calculatedColumnFormula>
    </tableColumn>
    <tableColumn id="7" xr3:uid="{89C1353C-B7C6-4940-A74C-D6220DEF2C38}" name="Books" dataDxfId="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6412B38-0F6D-4FED-897E-58FEBF322855}" name="Table2" displayName="Table2" ref="B26:C37" totalsRowShown="0">
  <autoFilter ref="B26:C37" xr:uid="{06412B38-0F6D-4FED-897E-58FEBF322855}"/>
  <tableColumns count="2">
    <tableColumn id="1" xr3:uid="{9E21620B-98B3-422F-A2FB-CCAF3B8DB3E7}" name="Housing Plan"/>
    <tableColumn id="2" xr3:uid="{22FC887F-D5DE-4848-AD38-C3DECEE0A2A1}" name="Housing Charge" dataDxfId="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BA7291D-31BB-43F3-92DC-625BD92D531C}" name="Table3" displayName="Table3" ref="B39:C43" totalsRowShown="0">
  <autoFilter ref="B39:C43" xr:uid="{2BA7291D-31BB-43F3-92DC-625BD92D531C}"/>
  <tableColumns count="2">
    <tableColumn id="1" xr3:uid="{9EAF9D7E-A33B-4401-B0C1-3A118C20CFD0}" name="Meal Plan"/>
    <tableColumn id="2" xr3:uid="{9D76DDD3-AA0B-46CB-B758-B2DF92DF64E0}" name="Meal Charge" dataDxfId="2"/>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E8C39E5-7D14-439C-900D-D671EBD6D7C4}" name="Table4" displayName="Table4" ref="B45:C47" totalsRowShown="0">
  <autoFilter ref="B45:C47" xr:uid="{2E8C39E5-7D14-439C-900D-D671EBD6D7C4}"/>
  <tableColumns count="2">
    <tableColumn id="1" xr3:uid="{9A164771-12E4-4C6B-9F98-0DFD1CADF693}" name="Books &amp; Supplies"/>
    <tableColumn id="2" xr3:uid="{5FFC5EC5-F873-4B8B-BE45-CEB62A65790F}" name="Book Charge" dataDxfId="1"/>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4DB65C9-4ECC-4FD7-B017-65C8DD021C11}" name="Table5" displayName="Table5" ref="B49:C51" totalsRowShown="0">
  <autoFilter ref="B49:C51" xr:uid="{84DB65C9-4ECC-4FD7-B017-65C8DD021C11}"/>
  <tableColumns count="2">
    <tableColumn id="1" xr3:uid="{BF677E3E-154A-4903-A1FE-0672AA446CDE}" name="First Year"/>
    <tableColumn id="2" xr3:uid="{44FCFB1B-B7D0-4916-B0A7-953BF6A549B5}" name="FY Fee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drawing" Target="../drawings/drawing2.xml"/><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1743E-1B01-4038-A111-349B86FC2F27}">
  <sheetPr codeName="Sheet1"/>
  <dimension ref="B1:M91"/>
  <sheetViews>
    <sheetView showGridLines="0" tabSelected="1" topLeftCell="B5" workbookViewId="0">
      <selection activeCell="H8" sqref="H8:I8"/>
    </sheetView>
  </sheetViews>
  <sheetFormatPr defaultColWidth="0" defaultRowHeight="15" zeroHeight="1" x14ac:dyDescent="0.25"/>
  <cols>
    <col min="1" max="1" width="9.140625" hidden="1" customWidth="1"/>
    <col min="2" max="2" width="5" customWidth="1"/>
    <col min="3" max="3" width="10.5703125" customWidth="1"/>
    <col min="4" max="4" width="10.140625" customWidth="1"/>
    <col min="5" max="5" width="11.140625" customWidth="1"/>
    <col min="6" max="6" width="9.140625" customWidth="1"/>
    <col min="7" max="7" width="9.85546875" customWidth="1"/>
    <col min="8" max="8" width="10.85546875" customWidth="1"/>
    <col min="9" max="9" width="13" customWidth="1"/>
    <col min="10" max="10" width="9.140625" customWidth="1"/>
    <col min="11" max="11" width="1.42578125" customWidth="1"/>
    <col min="12" max="12" width="9.140625" customWidth="1"/>
    <col min="13" max="13" width="2" customWidth="1"/>
    <col min="14" max="16384" width="9.140625" hidden="1"/>
  </cols>
  <sheetData>
    <row r="1" spans="3:11" ht="72.75" customHeight="1" x14ac:dyDescent="0.25"/>
    <row r="2" spans="3:11" ht="18" customHeight="1" x14ac:dyDescent="0.35">
      <c r="C2" s="44" t="s">
        <v>0</v>
      </c>
      <c r="D2" s="44"/>
      <c r="E2" s="44"/>
      <c r="F2" s="44"/>
      <c r="G2" s="44"/>
      <c r="H2" s="44"/>
      <c r="I2" s="44"/>
      <c r="J2" s="44"/>
      <c r="K2" s="2"/>
    </row>
    <row r="3" spans="3:11" x14ac:dyDescent="0.25">
      <c r="C3" s="5" t="s">
        <v>1</v>
      </c>
      <c r="D3" s="5"/>
      <c r="E3" s="5"/>
      <c r="F3" s="5"/>
      <c r="G3" s="5"/>
      <c r="H3" s="5"/>
      <c r="I3" s="5"/>
      <c r="J3" s="5"/>
      <c r="K3" s="5"/>
    </row>
    <row r="4" spans="3:11" x14ac:dyDescent="0.25">
      <c r="C4" s="5"/>
      <c r="D4" s="97" t="s">
        <v>2</v>
      </c>
      <c r="E4" s="97"/>
      <c r="F4" s="97"/>
      <c r="G4" s="97"/>
      <c r="H4" s="97"/>
      <c r="I4" s="97"/>
      <c r="J4" s="97"/>
      <c r="K4" s="6"/>
    </row>
    <row r="5" spans="3:11" x14ac:dyDescent="0.25">
      <c r="C5" s="5"/>
      <c r="D5" s="97"/>
      <c r="E5" s="97"/>
      <c r="F5" s="97"/>
      <c r="G5" s="97"/>
      <c r="H5" s="97"/>
      <c r="I5" s="97"/>
      <c r="J5" s="97"/>
      <c r="K5" s="6"/>
    </row>
    <row r="6" spans="3:11" x14ac:dyDescent="0.25">
      <c r="C6" s="5"/>
      <c r="D6" s="5" t="s">
        <v>3</v>
      </c>
      <c r="E6" s="5"/>
      <c r="F6" s="5"/>
      <c r="G6" s="5"/>
      <c r="H6" s="5"/>
      <c r="I6" s="5"/>
      <c r="J6" s="5"/>
      <c r="K6" s="5"/>
    </row>
    <row r="7" spans="3:11" ht="8.25" customHeight="1" x14ac:dyDescent="0.25"/>
    <row r="8" spans="3:11" x14ac:dyDescent="0.25">
      <c r="C8">
        <v>1</v>
      </c>
      <c r="D8" s="18" t="s">
        <v>4</v>
      </c>
      <c r="E8" s="18"/>
      <c r="F8" s="18"/>
      <c r="G8" s="18"/>
      <c r="H8" s="55"/>
      <c r="I8" s="56"/>
      <c r="K8" s="1"/>
    </row>
    <row r="9" spans="3:11" x14ac:dyDescent="0.25">
      <c r="C9">
        <v>2</v>
      </c>
      <c r="D9" s="18" t="s">
        <v>5</v>
      </c>
      <c r="E9" s="18"/>
      <c r="F9" s="18"/>
      <c r="G9" s="18"/>
      <c r="H9" s="55"/>
      <c r="I9" s="56"/>
      <c r="K9" s="1"/>
    </row>
    <row r="10" spans="3:11" x14ac:dyDescent="0.25">
      <c r="C10">
        <v>3</v>
      </c>
      <c r="D10" s="18" t="s">
        <v>6</v>
      </c>
      <c r="E10" s="18"/>
      <c r="F10" s="18"/>
      <c r="G10" s="18"/>
      <c r="H10" s="55"/>
      <c r="I10" s="56"/>
      <c r="K10" s="1"/>
    </row>
    <row r="11" spans="3:11" ht="28.5" customHeight="1" x14ac:dyDescent="0.25">
      <c r="C11">
        <v>4</v>
      </c>
      <c r="D11" s="97" t="s">
        <v>7</v>
      </c>
      <c r="E11" s="97"/>
      <c r="F11" s="97"/>
      <c r="G11" s="98"/>
      <c r="H11" s="55"/>
      <c r="I11" s="56"/>
      <c r="K11" s="1"/>
    </row>
    <row r="12" spans="3:11" x14ac:dyDescent="0.25">
      <c r="C12">
        <v>5</v>
      </c>
      <c r="D12" s="18" t="s">
        <v>8</v>
      </c>
      <c r="E12" s="18"/>
      <c r="F12" s="18"/>
      <c r="G12" s="19"/>
      <c r="H12" s="55"/>
      <c r="I12" s="56"/>
      <c r="K12" s="1"/>
    </row>
    <row r="13" spans="3:11" ht="4.5" customHeight="1" x14ac:dyDescent="0.25"/>
    <row r="14" spans="3:11" ht="15.75" x14ac:dyDescent="0.25">
      <c r="D14" s="58" t="s">
        <v>9</v>
      </c>
      <c r="E14" s="58"/>
      <c r="F14" s="58"/>
      <c r="G14" s="58"/>
      <c r="H14" s="58"/>
    </row>
    <row r="15" spans="3:11" ht="7.5" customHeight="1" thickBot="1" x14ac:dyDescent="0.3"/>
    <row r="16" spans="3:11" x14ac:dyDescent="0.25">
      <c r="C16" s="81" t="s">
        <v>10</v>
      </c>
      <c r="D16" s="82"/>
      <c r="E16" s="83"/>
      <c r="G16" s="81" t="s">
        <v>11</v>
      </c>
      <c r="H16" s="82"/>
      <c r="I16" s="83"/>
    </row>
    <row r="17" spans="3:11" x14ac:dyDescent="0.25">
      <c r="C17" s="94" t="s">
        <v>12</v>
      </c>
      <c r="D17" s="95"/>
      <c r="E17" s="15" t="str">
        <f>IFERROR(VLOOKUP(H8,Table1[[Credits]:[Tuition Charge]],2,FALSE),"")</f>
        <v/>
      </c>
      <c r="G17" s="94" t="s">
        <v>12</v>
      </c>
      <c r="H17" s="95"/>
      <c r="I17" s="15" t="str">
        <f>IFERROR(E17*3,"")</f>
        <v/>
      </c>
    </row>
    <row r="18" spans="3:11" ht="6" customHeight="1" x14ac:dyDescent="0.25">
      <c r="C18" s="23"/>
      <c r="D18" s="24"/>
      <c r="E18" s="25"/>
      <c r="G18" s="94"/>
      <c r="H18" s="95"/>
      <c r="I18" s="96"/>
    </row>
    <row r="19" spans="3:11" x14ac:dyDescent="0.25">
      <c r="C19" s="94" t="s">
        <v>13</v>
      </c>
      <c r="D19" s="95"/>
      <c r="E19" s="15" t="str">
        <f>IFERROR(VLOOKUP(H8,Table1[],6,FALSE),"")</f>
        <v/>
      </c>
      <c r="G19" s="94" t="s">
        <v>13</v>
      </c>
      <c r="H19" s="95"/>
      <c r="I19" s="15" t="str">
        <f>IFERROR(VLOOKUP(H12,Table5[],2,FALSE) +E19*3,"")</f>
        <v/>
      </c>
    </row>
    <row r="20" spans="3:11" ht="6" customHeight="1" x14ac:dyDescent="0.25">
      <c r="C20" s="23"/>
      <c r="D20" s="24"/>
      <c r="E20" s="25"/>
      <c r="G20" s="94"/>
      <c r="H20" s="95"/>
      <c r="I20" s="96"/>
    </row>
    <row r="21" spans="3:11" x14ac:dyDescent="0.25">
      <c r="C21" s="28" t="s">
        <v>14</v>
      </c>
      <c r="D21" s="29"/>
      <c r="E21" s="15" t="str">
        <f>IFERROR(VLOOKUP(H9,Table2[],2,FALSE)+ VLOOKUP(H10,Table3[],2,FALSE),"")</f>
        <v/>
      </c>
      <c r="G21" s="28" t="s">
        <v>14</v>
      </c>
      <c r="H21" s="29"/>
      <c r="I21" s="15" t="str">
        <f>IFERROR(E21*3,"")</f>
        <v/>
      </c>
    </row>
    <row r="22" spans="3:11" ht="6" customHeight="1" x14ac:dyDescent="0.25">
      <c r="C22" s="23"/>
      <c r="D22" s="24"/>
      <c r="E22" s="25"/>
      <c r="G22" s="94"/>
      <c r="H22" s="95"/>
      <c r="I22" s="96"/>
    </row>
    <row r="23" spans="3:11" x14ac:dyDescent="0.25">
      <c r="C23" s="28" t="s">
        <v>15</v>
      </c>
      <c r="D23" s="29"/>
      <c r="E23" s="16" t="str">
        <f>IFERROR(VLOOKUP(H11,Table4[],2,FALSE),"")</f>
        <v/>
      </c>
      <c r="G23" s="86" t="s">
        <v>15</v>
      </c>
      <c r="H23" s="87"/>
      <c r="I23" s="15" t="str">
        <f>IFERROR(E23*3,"")</f>
        <v/>
      </c>
    </row>
    <row r="24" spans="3:11" ht="6" customHeight="1" thickBot="1" x14ac:dyDescent="0.3">
      <c r="C24" s="23"/>
      <c r="D24" s="24"/>
      <c r="E24" s="25"/>
      <c r="G24" s="91"/>
      <c r="H24" s="92"/>
      <c r="I24" s="93"/>
    </row>
    <row r="25" spans="3:11" ht="15.75" thickBot="1" x14ac:dyDescent="0.3">
      <c r="C25" s="75" t="s">
        <v>16</v>
      </c>
      <c r="D25" s="76"/>
      <c r="E25" s="77"/>
      <c r="G25" s="75" t="s">
        <v>17</v>
      </c>
      <c r="H25" s="76"/>
      <c r="I25" s="77"/>
    </row>
    <row r="26" spans="3:11" ht="15.75" thickBot="1" x14ac:dyDescent="0.3">
      <c r="C26" s="59">
        <f>SUM(E17,E19,E21,E23)</f>
        <v>0</v>
      </c>
      <c r="D26" s="62"/>
      <c r="E26" s="63"/>
      <c r="G26" s="88">
        <f>SUM(I17,I19,I21,I23)</f>
        <v>0</v>
      </c>
      <c r="H26" s="89"/>
      <c r="I26" s="90"/>
    </row>
    <row r="27" spans="3:11" ht="8.25" customHeight="1" x14ac:dyDescent="0.25"/>
    <row r="28" spans="3:11" ht="15.75" x14ac:dyDescent="0.25">
      <c r="D28" s="58" t="s">
        <v>18</v>
      </c>
      <c r="E28" s="58"/>
      <c r="F28" s="58"/>
      <c r="G28" s="58"/>
      <c r="H28" s="58"/>
    </row>
    <row r="29" spans="3:11" ht="4.5" customHeight="1" x14ac:dyDescent="0.25"/>
    <row r="30" spans="3:11" x14ac:dyDescent="0.25">
      <c r="C30" s="5" t="s">
        <v>95</v>
      </c>
      <c r="D30" s="5"/>
      <c r="E30" s="5"/>
      <c r="F30" s="5"/>
      <c r="G30" s="5"/>
      <c r="H30" s="5"/>
      <c r="I30" s="5"/>
      <c r="J30" s="5"/>
      <c r="K30" s="5"/>
    </row>
    <row r="31" spans="3:11" ht="6" customHeight="1" thickBot="1" x14ac:dyDescent="0.3"/>
    <row r="32" spans="3:11" x14ac:dyDescent="0.25">
      <c r="C32" s="81" t="s">
        <v>19</v>
      </c>
      <c r="D32" s="82"/>
      <c r="E32" s="83"/>
      <c r="G32" s="81" t="s">
        <v>20</v>
      </c>
      <c r="H32" s="82"/>
      <c r="I32" s="83"/>
    </row>
    <row r="33" spans="3:9" ht="7.5" customHeight="1" x14ac:dyDescent="0.25">
      <c r="C33" s="23"/>
      <c r="D33" s="24"/>
      <c r="E33" s="25"/>
      <c r="G33" s="23"/>
      <c r="H33" s="24"/>
      <c r="I33" s="25"/>
    </row>
    <row r="34" spans="3:9" x14ac:dyDescent="0.25">
      <c r="C34" s="28" t="s">
        <v>21</v>
      </c>
      <c r="D34" s="29"/>
      <c r="E34" s="15">
        <f>I34/3</f>
        <v>0</v>
      </c>
      <c r="G34" s="28" t="s">
        <v>21</v>
      </c>
      <c r="H34" s="29"/>
      <c r="I34" s="17"/>
    </row>
    <row r="35" spans="3:9" ht="6" customHeight="1" x14ac:dyDescent="0.25">
      <c r="C35" s="20"/>
      <c r="D35" s="21"/>
      <c r="E35" s="22"/>
      <c r="G35" s="23"/>
      <c r="H35" s="24"/>
      <c r="I35" s="25"/>
    </row>
    <row r="36" spans="3:9" ht="27" customHeight="1" x14ac:dyDescent="0.25">
      <c r="C36" s="30" t="s">
        <v>22</v>
      </c>
      <c r="D36" s="31"/>
      <c r="E36" s="15">
        <f>I36/3</f>
        <v>0</v>
      </c>
      <c r="G36" s="30" t="s">
        <v>22</v>
      </c>
      <c r="H36" s="31"/>
      <c r="I36" s="17"/>
    </row>
    <row r="37" spans="3:9" ht="6" customHeight="1" x14ac:dyDescent="0.25">
      <c r="C37" s="20"/>
      <c r="D37" s="21"/>
      <c r="E37" s="22"/>
      <c r="G37" s="3"/>
      <c r="I37" s="4"/>
    </row>
    <row r="38" spans="3:9" ht="15" customHeight="1" x14ac:dyDescent="0.25">
      <c r="C38" s="35" t="s">
        <v>23</v>
      </c>
      <c r="D38" s="36"/>
      <c r="E38" s="84">
        <f>I38/3</f>
        <v>0</v>
      </c>
      <c r="G38" s="35" t="s">
        <v>23</v>
      </c>
      <c r="H38" s="36"/>
      <c r="I38" s="41"/>
    </row>
    <row r="39" spans="3:9" x14ac:dyDescent="0.25">
      <c r="C39" s="37"/>
      <c r="D39" s="38"/>
      <c r="E39" s="85"/>
      <c r="G39" s="37"/>
      <c r="H39" s="38"/>
      <c r="I39" s="42"/>
    </row>
    <row r="40" spans="3:9" ht="6" customHeight="1" x14ac:dyDescent="0.25">
      <c r="C40" s="20"/>
      <c r="D40" s="21"/>
      <c r="E40" s="22"/>
      <c r="G40" s="23"/>
      <c r="H40" s="24"/>
      <c r="I40" s="25"/>
    </row>
    <row r="41" spans="3:9" ht="32.25" customHeight="1" x14ac:dyDescent="0.25">
      <c r="C41" s="26" t="s">
        <v>24</v>
      </c>
      <c r="D41" s="27"/>
      <c r="E41" s="15">
        <f>I41/3</f>
        <v>0</v>
      </c>
      <c r="G41" s="39" t="s">
        <v>24</v>
      </c>
      <c r="H41" s="40"/>
      <c r="I41" s="17"/>
    </row>
    <row r="42" spans="3:9" ht="6" customHeight="1" thickBot="1" x14ac:dyDescent="0.3">
      <c r="C42" s="32"/>
      <c r="D42" s="33"/>
      <c r="E42" s="34"/>
      <c r="G42" s="23"/>
      <c r="H42" s="24"/>
      <c r="I42" s="25"/>
    </row>
    <row r="43" spans="3:9" ht="15.75" thickBot="1" x14ac:dyDescent="0.3">
      <c r="C43" s="75" t="s">
        <v>25</v>
      </c>
      <c r="D43" s="76"/>
      <c r="E43" s="77"/>
      <c r="G43" s="75" t="s">
        <v>26</v>
      </c>
      <c r="H43" s="76"/>
      <c r="I43" s="77"/>
    </row>
    <row r="44" spans="3:9" ht="15.75" thickBot="1" x14ac:dyDescent="0.3">
      <c r="C44" s="78">
        <f>SUM(E34,E36,E38,E41)</f>
        <v>0</v>
      </c>
      <c r="D44" s="79"/>
      <c r="E44" s="80"/>
      <c r="G44" s="59">
        <f>SUM(I34,I36,I38,I41)</f>
        <v>0</v>
      </c>
      <c r="H44" s="62"/>
      <c r="I44" s="63"/>
    </row>
    <row r="45" spans="3:9" x14ac:dyDescent="0.25"/>
    <row r="46" spans="3:9" x14ac:dyDescent="0.25"/>
    <row r="47" spans="3:9" ht="15.75" x14ac:dyDescent="0.25">
      <c r="D47" s="58" t="s">
        <v>27</v>
      </c>
      <c r="E47" s="58"/>
      <c r="F47" s="58"/>
      <c r="G47" s="58"/>
      <c r="H47" s="58"/>
    </row>
    <row r="48" spans="3:9" ht="15.75" thickBot="1" x14ac:dyDescent="0.3"/>
    <row r="49" spans="3:11" x14ac:dyDescent="0.25">
      <c r="C49" s="81" t="s">
        <v>28</v>
      </c>
      <c r="D49" s="82"/>
      <c r="E49" s="83"/>
      <c r="G49" s="81" t="s">
        <v>29</v>
      </c>
      <c r="H49" s="82"/>
      <c r="I49" s="83"/>
    </row>
    <row r="50" spans="3:11" ht="15.75" thickBot="1" x14ac:dyDescent="0.3">
      <c r="C50" s="59">
        <f>C26-C44</f>
        <v>0</v>
      </c>
      <c r="D50" s="60"/>
      <c r="E50" s="61"/>
      <c r="G50" s="59">
        <f>G26-G44</f>
        <v>0</v>
      </c>
      <c r="H50" s="62"/>
      <c r="I50" s="63"/>
    </row>
    <row r="51" spans="3:11" x14ac:dyDescent="0.25">
      <c r="C51" s="9"/>
      <c r="D51" s="1"/>
      <c r="E51" s="1"/>
      <c r="G51" s="9"/>
      <c r="H51" s="9"/>
      <c r="I51" s="9"/>
    </row>
    <row r="52" spans="3:11" ht="15.75" x14ac:dyDescent="0.25">
      <c r="C52" s="9"/>
      <c r="D52" s="58" t="s">
        <v>30</v>
      </c>
      <c r="E52" s="58"/>
      <c r="F52" s="58"/>
      <c r="G52" s="58"/>
      <c r="H52" s="58"/>
      <c r="I52" s="9"/>
    </row>
    <row r="53" spans="3:11" ht="15" customHeight="1" x14ac:dyDescent="0.25">
      <c r="C53" s="64" t="s">
        <v>31</v>
      </c>
      <c r="D53" s="64"/>
      <c r="E53" s="64"/>
      <c r="F53" s="64"/>
      <c r="G53" s="64"/>
      <c r="H53" s="64"/>
      <c r="I53" s="64"/>
      <c r="J53" s="64"/>
      <c r="K53" s="10"/>
    </row>
    <row r="54" spans="3:11" x14ac:dyDescent="0.25">
      <c r="C54" s="64"/>
      <c r="D54" s="64"/>
      <c r="E54" s="64"/>
      <c r="F54" s="64"/>
      <c r="G54" s="64"/>
      <c r="H54" s="64"/>
      <c r="I54" s="64"/>
      <c r="J54" s="64"/>
      <c r="K54" s="10"/>
    </row>
    <row r="55" spans="3:11" x14ac:dyDescent="0.25">
      <c r="C55" s="64"/>
      <c r="D55" s="64"/>
      <c r="E55" s="64"/>
      <c r="F55" s="64"/>
      <c r="G55" s="64"/>
      <c r="H55" s="64"/>
      <c r="I55" s="64"/>
      <c r="J55" s="64"/>
      <c r="K55" s="10"/>
    </row>
    <row r="56" spans="3:11" x14ac:dyDescent="0.25">
      <c r="C56" s="64"/>
      <c r="D56" s="64"/>
      <c r="E56" s="64"/>
      <c r="F56" s="64"/>
      <c r="G56" s="64"/>
      <c r="H56" s="64"/>
      <c r="I56" s="64"/>
      <c r="J56" s="64"/>
      <c r="K56" s="10"/>
    </row>
    <row r="57" spans="3:11" x14ac:dyDescent="0.25">
      <c r="C57" s="45" t="s">
        <v>32</v>
      </c>
      <c r="D57" s="45"/>
      <c r="E57" s="45"/>
      <c r="G57" s="45" t="s">
        <v>33</v>
      </c>
      <c r="H57" s="45"/>
      <c r="I57" s="45"/>
    </row>
    <row r="58" spans="3:11" x14ac:dyDescent="0.25">
      <c r="C58" s="54" t="s">
        <v>34</v>
      </c>
      <c r="D58" s="54"/>
      <c r="E58" s="54"/>
      <c r="G58" s="9"/>
      <c r="H58" s="9"/>
      <c r="I58" s="9"/>
    </row>
    <row r="59" spans="3:11" ht="12.75" customHeight="1" x14ac:dyDescent="0.25">
      <c r="C59" s="54"/>
      <c r="D59" s="54"/>
      <c r="E59" s="54"/>
      <c r="G59" s="9"/>
      <c r="H59" s="9"/>
      <c r="I59" s="9"/>
    </row>
    <row r="60" spans="3:11" x14ac:dyDescent="0.25">
      <c r="C60" s="49" t="s">
        <v>35</v>
      </c>
      <c r="D60" s="50"/>
      <c r="E60" s="51"/>
      <c r="G60" s="49" t="s">
        <v>35</v>
      </c>
      <c r="H60" s="50"/>
      <c r="I60" s="51"/>
    </row>
    <row r="61" spans="3:11" x14ac:dyDescent="0.25">
      <c r="C61" s="65">
        <v>45910</v>
      </c>
      <c r="D61" s="67">
        <f>C50</f>
        <v>0</v>
      </c>
      <c r="E61" s="68"/>
      <c r="G61" s="12" t="s">
        <v>36</v>
      </c>
      <c r="H61" s="52">
        <f>D61/3</f>
        <v>0</v>
      </c>
      <c r="I61" s="53"/>
    </row>
    <row r="62" spans="3:11" x14ac:dyDescent="0.25">
      <c r="C62" s="65"/>
      <c r="D62" s="67"/>
      <c r="E62" s="68"/>
      <c r="G62" s="12" t="s">
        <v>37</v>
      </c>
      <c r="H62" s="45">
        <f>D61/3</f>
        <v>0</v>
      </c>
      <c r="I62" s="46"/>
    </row>
    <row r="63" spans="3:11" x14ac:dyDescent="0.25">
      <c r="C63" s="66"/>
      <c r="D63" s="69"/>
      <c r="E63" s="70"/>
      <c r="G63" s="13" t="s">
        <v>38</v>
      </c>
      <c r="H63" s="47">
        <f>D61/3</f>
        <v>0</v>
      </c>
      <c r="I63" s="48"/>
    </row>
    <row r="64" spans="3:11" x14ac:dyDescent="0.25">
      <c r="C64" s="71" t="s">
        <v>39</v>
      </c>
      <c r="D64" s="72"/>
      <c r="E64" s="73"/>
      <c r="G64" s="49" t="s">
        <v>39</v>
      </c>
      <c r="H64" s="50"/>
      <c r="I64" s="51"/>
    </row>
    <row r="65" spans="3:12" x14ac:dyDescent="0.25">
      <c r="C65" s="65">
        <v>46001</v>
      </c>
      <c r="D65" s="67">
        <f>C50</f>
        <v>0</v>
      </c>
      <c r="E65" s="68"/>
      <c r="G65" s="12" t="s">
        <v>40</v>
      </c>
      <c r="H65" s="52">
        <f>D65/3</f>
        <v>0</v>
      </c>
      <c r="I65" s="53"/>
    </row>
    <row r="66" spans="3:12" x14ac:dyDescent="0.25">
      <c r="C66" s="65"/>
      <c r="D66" s="67"/>
      <c r="E66" s="68"/>
      <c r="G66" s="12" t="s">
        <v>41</v>
      </c>
      <c r="H66" s="45">
        <f>D65/3</f>
        <v>0</v>
      </c>
      <c r="I66" s="46"/>
    </row>
    <row r="67" spans="3:12" x14ac:dyDescent="0.25">
      <c r="C67" s="66"/>
      <c r="D67" s="69"/>
      <c r="E67" s="70"/>
      <c r="G67" s="13" t="s">
        <v>42</v>
      </c>
      <c r="H67" s="47">
        <f>D65/3</f>
        <v>0</v>
      </c>
      <c r="I67" s="48"/>
    </row>
    <row r="68" spans="3:12" x14ac:dyDescent="0.25">
      <c r="C68" s="71" t="s">
        <v>43</v>
      </c>
      <c r="D68" s="72"/>
      <c r="E68" s="73"/>
      <c r="G68" s="49" t="s">
        <v>43</v>
      </c>
      <c r="H68" s="50"/>
      <c r="I68" s="51"/>
    </row>
    <row r="69" spans="3:12" x14ac:dyDescent="0.25">
      <c r="C69" s="65">
        <v>46091</v>
      </c>
      <c r="D69" s="67">
        <f>C50</f>
        <v>0</v>
      </c>
      <c r="E69" s="68"/>
      <c r="G69" s="12" t="s">
        <v>44</v>
      </c>
      <c r="H69" s="52">
        <f>D69/3</f>
        <v>0</v>
      </c>
      <c r="I69" s="53"/>
    </row>
    <row r="70" spans="3:12" x14ac:dyDescent="0.25">
      <c r="C70" s="65"/>
      <c r="D70" s="67"/>
      <c r="E70" s="68"/>
      <c r="G70" s="12" t="s">
        <v>45</v>
      </c>
      <c r="H70" s="45">
        <f>D69/3</f>
        <v>0</v>
      </c>
      <c r="I70" s="46"/>
    </row>
    <row r="71" spans="3:12" x14ac:dyDescent="0.25">
      <c r="C71" s="66"/>
      <c r="D71" s="69"/>
      <c r="E71" s="70"/>
      <c r="G71" s="13" t="s">
        <v>46</v>
      </c>
      <c r="H71" s="47">
        <f>D69/3</f>
        <v>0</v>
      </c>
      <c r="I71" s="48"/>
    </row>
    <row r="72" spans="3:12" x14ac:dyDescent="0.25">
      <c r="C72" s="11"/>
      <c r="D72" s="1"/>
      <c r="E72" s="1"/>
      <c r="G72" s="9"/>
      <c r="H72" s="9"/>
      <c r="I72" s="9"/>
    </row>
    <row r="73" spans="3:12" x14ac:dyDescent="0.25">
      <c r="C73" s="74" t="s">
        <v>47</v>
      </c>
      <c r="D73" s="74"/>
      <c r="E73" s="74"/>
      <c r="F73" s="74"/>
      <c r="G73" s="74"/>
      <c r="H73" s="74"/>
      <c r="I73" s="74"/>
    </row>
    <row r="74" spans="3:12" x14ac:dyDescent="0.25">
      <c r="C74" s="43" t="s">
        <v>48</v>
      </c>
      <c r="D74" s="43"/>
      <c r="E74" s="43"/>
      <c r="F74" s="43"/>
      <c r="G74" s="43"/>
      <c r="H74" s="43"/>
      <c r="I74" s="43"/>
    </row>
    <row r="75" spans="3:12" x14ac:dyDescent="0.25">
      <c r="C75" s="57"/>
      <c r="D75" s="57"/>
      <c r="E75" s="57"/>
      <c r="F75" s="57"/>
      <c r="G75" s="57"/>
      <c r="H75" s="57"/>
      <c r="I75" s="57"/>
      <c r="J75" s="7"/>
      <c r="K75" s="7"/>
      <c r="L75" s="8"/>
    </row>
    <row r="76" spans="3:12" x14ac:dyDescent="0.25"/>
    <row r="77" spans="3:12" x14ac:dyDescent="0.25"/>
    <row r="78" spans="3:12" x14ac:dyDescent="0.25"/>
    <row r="79" spans="3:12" x14ac:dyDescent="0.25"/>
    <row r="80" spans="3:12"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sheetData>
  <mergeCells count="95">
    <mergeCell ref="H11:I11"/>
    <mergeCell ref="D11:G11"/>
    <mergeCell ref="D4:J5"/>
    <mergeCell ref="D8:G8"/>
    <mergeCell ref="D9:G9"/>
    <mergeCell ref="D10:G10"/>
    <mergeCell ref="H8:I8"/>
    <mergeCell ref="H9:I9"/>
    <mergeCell ref="H10:I10"/>
    <mergeCell ref="D14:H14"/>
    <mergeCell ref="C18:E18"/>
    <mergeCell ref="C16:E16"/>
    <mergeCell ref="G16:I16"/>
    <mergeCell ref="C17:D17"/>
    <mergeCell ref="C19:D19"/>
    <mergeCell ref="G17:H17"/>
    <mergeCell ref="G19:H19"/>
    <mergeCell ref="C20:E20"/>
    <mergeCell ref="C22:E22"/>
    <mergeCell ref="G18:I18"/>
    <mergeCell ref="G20:I20"/>
    <mergeCell ref="G22:I22"/>
    <mergeCell ref="C21:D21"/>
    <mergeCell ref="G21:H21"/>
    <mergeCell ref="E38:E39"/>
    <mergeCell ref="G36:H36"/>
    <mergeCell ref="C23:D23"/>
    <mergeCell ref="G23:H23"/>
    <mergeCell ref="C33:E33"/>
    <mergeCell ref="G32:I32"/>
    <mergeCell ref="G33:I33"/>
    <mergeCell ref="C26:E26"/>
    <mergeCell ref="G26:I26"/>
    <mergeCell ref="D28:H28"/>
    <mergeCell ref="C32:E32"/>
    <mergeCell ref="C24:E24"/>
    <mergeCell ref="G24:I24"/>
    <mergeCell ref="C25:E25"/>
    <mergeCell ref="G25:I25"/>
    <mergeCell ref="C43:E43"/>
    <mergeCell ref="G43:I43"/>
    <mergeCell ref="C44:E44"/>
    <mergeCell ref="G44:I44"/>
    <mergeCell ref="C60:E60"/>
    <mergeCell ref="D47:H47"/>
    <mergeCell ref="C49:E49"/>
    <mergeCell ref="G49:I49"/>
    <mergeCell ref="C75:I75"/>
    <mergeCell ref="D52:H52"/>
    <mergeCell ref="C57:E57"/>
    <mergeCell ref="C50:E50"/>
    <mergeCell ref="G50:I50"/>
    <mergeCell ref="C53:J56"/>
    <mergeCell ref="G57:I57"/>
    <mergeCell ref="C61:C63"/>
    <mergeCell ref="D61:E63"/>
    <mergeCell ref="C65:C67"/>
    <mergeCell ref="C69:C71"/>
    <mergeCell ref="D65:E67"/>
    <mergeCell ref="D69:E71"/>
    <mergeCell ref="C64:E64"/>
    <mergeCell ref="C68:E68"/>
    <mergeCell ref="C73:I73"/>
    <mergeCell ref="C74:I74"/>
    <mergeCell ref="C2:J2"/>
    <mergeCell ref="H66:I66"/>
    <mergeCell ref="H67:I67"/>
    <mergeCell ref="G68:I68"/>
    <mergeCell ref="H69:I69"/>
    <mergeCell ref="H70:I70"/>
    <mergeCell ref="H71:I71"/>
    <mergeCell ref="G60:I60"/>
    <mergeCell ref="G64:I64"/>
    <mergeCell ref="H61:I61"/>
    <mergeCell ref="H62:I62"/>
    <mergeCell ref="H63:I63"/>
    <mergeCell ref="H65:I65"/>
    <mergeCell ref="C58:E59"/>
    <mergeCell ref="H12:I12"/>
    <mergeCell ref="D12:G12"/>
    <mergeCell ref="C40:E40"/>
    <mergeCell ref="G40:I40"/>
    <mergeCell ref="G42:I42"/>
    <mergeCell ref="C41:D41"/>
    <mergeCell ref="C35:E35"/>
    <mergeCell ref="C34:D34"/>
    <mergeCell ref="G34:H34"/>
    <mergeCell ref="G35:I35"/>
    <mergeCell ref="C36:D36"/>
    <mergeCell ref="C42:E42"/>
    <mergeCell ref="C37:E37"/>
    <mergeCell ref="G38:H39"/>
    <mergeCell ref="G41:H41"/>
    <mergeCell ref="I38:I39"/>
    <mergeCell ref="C38:D39"/>
  </mergeCells>
  <pageMargins left="0.25" right="0.25" top="0.75" bottom="0.75" header="0.3" footer="0.3"/>
  <pageSetup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689FB468-C34B-480B-80FC-0F81AD572255}">
          <x14:formula1>
            <xm:f>Database!$B$50:$B$51</xm:f>
          </x14:formula1>
          <xm:sqref>H12:I12</xm:sqref>
        </x14:dataValidation>
        <x14:dataValidation type="list" allowBlank="1" showInputMessage="1" showErrorMessage="1" xr:uid="{A19A37BA-0D41-4DE7-B2A9-9A1305F5D4C9}">
          <x14:formula1>
            <xm:f>Database!$B$27:$B$37</xm:f>
          </x14:formula1>
          <xm:sqref>H9:I9</xm:sqref>
        </x14:dataValidation>
        <x14:dataValidation type="list" allowBlank="1" showInputMessage="1" showErrorMessage="1" xr:uid="{49E4EFF4-9097-4227-9EEC-70037FA14AE5}">
          <x14:formula1>
            <xm:f>Database!$B$40:$B$43</xm:f>
          </x14:formula1>
          <xm:sqref>H10:I10</xm:sqref>
        </x14:dataValidation>
        <x14:dataValidation type="list" allowBlank="1" showInputMessage="1" showErrorMessage="1" xr:uid="{CCD96B71-4D8B-4347-BB7E-35630A611771}">
          <x14:formula1>
            <xm:f>Database!$B$46:$B$47</xm:f>
          </x14:formula1>
          <xm:sqref>H11:I11</xm:sqref>
        </x14:dataValidation>
        <x14:dataValidation type="list" allowBlank="1" showInputMessage="1" showErrorMessage="1" xr:uid="{30B1AB64-4DB2-45F5-BC14-87195C58919B}">
          <x14:formula1>
            <xm:f>Database!$B$11:$B$24</xm:f>
          </x14:formula1>
          <xm:sqref>H8:I8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514C2-0882-4A67-AFAE-B632A8A01696}">
  <sheetPr codeName="Sheet2"/>
  <dimension ref="B10:H51"/>
  <sheetViews>
    <sheetView topLeftCell="A19" workbookViewId="0">
      <selection activeCell="J7" sqref="J7"/>
    </sheetView>
  </sheetViews>
  <sheetFormatPr defaultRowHeight="15" x14ac:dyDescent="0.25"/>
  <cols>
    <col min="2" max="2" width="36.5703125" bestFit="1" customWidth="1"/>
    <col min="3" max="3" width="13.85546875" bestFit="1" customWidth="1"/>
    <col min="4" max="4" width="8.5703125" bestFit="1" customWidth="1"/>
    <col min="5" max="5" width="18.5703125" bestFit="1" customWidth="1"/>
    <col min="6" max="6" width="17.85546875" bestFit="1" customWidth="1"/>
  </cols>
  <sheetData>
    <row r="10" spans="2:8" x14ac:dyDescent="0.25">
      <c r="B10" t="s">
        <v>49</v>
      </c>
      <c r="C10" t="s">
        <v>50</v>
      </c>
      <c r="D10" t="s">
        <v>51</v>
      </c>
      <c r="E10" t="s">
        <v>52</v>
      </c>
      <c r="F10" t="s">
        <v>53</v>
      </c>
      <c r="G10" t="s">
        <v>54</v>
      </c>
      <c r="H10" t="s">
        <v>55</v>
      </c>
    </row>
    <row r="11" spans="2:8" x14ac:dyDescent="0.25">
      <c r="B11" t="s">
        <v>56</v>
      </c>
      <c r="C11" s="14">
        <v>14484</v>
      </c>
      <c r="D11" s="14">
        <v>130</v>
      </c>
      <c r="E11" s="14">
        <v>60</v>
      </c>
      <c r="F11" s="14">
        <v>115</v>
      </c>
      <c r="G11" s="14">
        <f>SUM(Table1[[#This Row],[Tech Fee]:[Student Activity Fee]])</f>
        <v>305</v>
      </c>
      <c r="H11" s="14">
        <v>396</v>
      </c>
    </row>
    <row r="12" spans="2:8" x14ac:dyDescent="0.25">
      <c r="B12" t="s">
        <v>57</v>
      </c>
      <c r="C12" s="14">
        <v>13277</v>
      </c>
      <c r="D12" s="14">
        <v>130</v>
      </c>
      <c r="E12" s="14">
        <v>55</v>
      </c>
      <c r="F12" s="14">
        <v>110</v>
      </c>
      <c r="G12" s="14">
        <f>SUM(Table1[[#This Row],[Tech Fee]:[Student Activity Fee]])</f>
        <v>295</v>
      </c>
      <c r="H12" s="14">
        <v>242</v>
      </c>
    </row>
    <row r="13" spans="2:8" x14ac:dyDescent="0.25">
      <c r="B13" t="s">
        <v>58</v>
      </c>
      <c r="C13" s="14">
        <v>12070</v>
      </c>
      <c r="D13" s="14">
        <v>120</v>
      </c>
      <c r="E13" s="14">
        <v>50</v>
      </c>
      <c r="F13" s="14">
        <v>100</v>
      </c>
      <c r="G13" s="14">
        <f>SUM(Table1[[#This Row],[Tech Fee]:[Student Activity Fee]])</f>
        <v>270</v>
      </c>
      <c r="H13" s="14">
        <v>220</v>
      </c>
    </row>
    <row r="14" spans="2:8" x14ac:dyDescent="0.25">
      <c r="B14" t="s">
        <v>59</v>
      </c>
      <c r="C14" s="14">
        <v>10863</v>
      </c>
      <c r="D14" s="14">
        <v>108</v>
      </c>
      <c r="E14" s="14">
        <v>45</v>
      </c>
      <c r="F14" s="14">
        <v>90</v>
      </c>
      <c r="G14" s="14">
        <f>SUM(Table1[[#This Row],[Tech Fee]:[Student Activity Fee]])</f>
        <v>243</v>
      </c>
      <c r="H14" s="14">
        <v>198</v>
      </c>
    </row>
    <row r="15" spans="2:8" x14ac:dyDescent="0.25">
      <c r="B15" t="s">
        <v>60</v>
      </c>
      <c r="C15" s="14">
        <v>9656</v>
      </c>
      <c r="D15" s="14">
        <v>96</v>
      </c>
      <c r="E15" s="14">
        <v>40</v>
      </c>
      <c r="F15" s="14">
        <v>80</v>
      </c>
      <c r="G15" s="14">
        <f>SUM(Table1[[#This Row],[Tech Fee]:[Student Activity Fee]])</f>
        <v>216</v>
      </c>
      <c r="H15" s="14">
        <v>176</v>
      </c>
    </row>
    <row r="16" spans="2:8" x14ac:dyDescent="0.25">
      <c r="B16" t="s">
        <v>61</v>
      </c>
      <c r="C16" s="14">
        <v>8449</v>
      </c>
      <c r="D16" s="14">
        <v>84</v>
      </c>
      <c r="E16" s="14">
        <v>35</v>
      </c>
      <c r="F16" s="14">
        <v>70</v>
      </c>
      <c r="G16" s="14">
        <f>SUM(Table1[[#This Row],[Tech Fee]:[Student Activity Fee]])</f>
        <v>189</v>
      </c>
      <c r="H16" s="14">
        <v>154</v>
      </c>
    </row>
    <row r="17" spans="2:8" x14ac:dyDescent="0.25">
      <c r="B17" t="s">
        <v>62</v>
      </c>
      <c r="C17" s="14">
        <v>7242</v>
      </c>
      <c r="D17" s="14">
        <v>72</v>
      </c>
      <c r="E17" s="14">
        <v>30</v>
      </c>
      <c r="F17" s="14">
        <v>60</v>
      </c>
      <c r="G17" s="14">
        <f>SUM(Table1[[#This Row],[Tech Fee]:[Student Activity Fee]])</f>
        <v>162</v>
      </c>
      <c r="H17" s="14">
        <v>132</v>
      </c>
    </row>
    <row r="18" spans="2:8" x14ac:dyDescent="0.25">
      <c r="B18" t="s">
        <v>63</v>
      </c>
      <c r="C18" s="14">
        <v>6035</v>
      </c>
      <c r="D18" s="14">
        <v>60</v>
      </c>
      <c r="E18" s="14">
        <v>25</v>
      </c>
      <c r="F18" s="14">
        <v>50</v>
      </c>
      <c r="G18" s="14">
        <f>SUM(Table1[[#This Row],[Tech Fee]:[Student Activity Fee]])</f>
        <v>135</v>
      </c>
      <c r="H18" s="14">
        <v>110</v>
      </c>
    </row>
    <row r="19" spans="2:8" x14ac:dyDescent="0.25">
      <c r="B19" t="s">
        <v>64</v>
      </c>
      <c r="C19" s="14">
        <v>4828</v>
      </c>
      <c r="D19" s="14">
        <v>48</v>
      </c>
      <c r="E19" s="14">
        <v>20</v>
      </c>
      <c r="F19" s="14">
        <v>40</v>
      </c>
      <c r="G19" s="14">
        <f>SUM(Table1[[#This Row],[Tech Fee]:[Student Activity Fee]])</f>
        <v>108</v>
      </c>
      <c r="H19" s="14">
        <v>88</v>
      </c>
    </row>
    <row r="20" spans="2:8" x14ac:dyDescent="0.25">
      <c r="B20" t="s">
        <v>65</v>
      </c>
      <c r="C20" s="14">
        <v>3621</v>
      </c>
      <c r="D20" s="14">
        <v>36</v>
      </c>
      <c r="E20" s="14">
        <v>15</v>
      </c>
      <c r="F20" s="14">
        <v>30</v>
      </c>
      <c r="G20" s="14">
        <f>SUM(Table1[[#This Row],[Tech Fee]:[Student Activity Fee]])</f>
        <v>81</v>
      </c>
      <c r="H20" s="14">
        <v>66</v>
      </c>
    </row>
    <row r="21" spans="2:8" x14ac:dyDescent="0.25">
      <c r="B21" t="s">
        <v>66</v>
      </c>
      <c r="C21" s="14">
        <v>2414</v>
      </c>
      <c r="D21" s="14">
        <v>24</v>
      </c>
      <c r="E21" s="14">
        <v>10</v>
      </c>
      <c r="F21" s="14">
        <v>20</v>
      </c>
      <c r="G21" s="14">
        <f>SUM(Table1[[#This Row],[Tech Fee]:[Student Activity Fee]])</f>
        <v>54</v>
      </c>
      <c r="H21" s="14">
        <v>44</v>
      </c>
    </row>
    <row r="22" spans="2:8" x14ac:dyDescent="0.25">
      <c r="B22" t="s">
        <v>67</v>
      </c>
      <c r="C22" s="14">
        <v>1207</v>
      </c>
      <c r="D22" s="14">
        <v>12</v>
      </c>
      <c r="E22" s="14">
        <v>5</v>
      </c>
      <c r="F22" s="14">
        <v>10</v>
      </c>
      <c r="G22" s="14">
        <f>SUM(Table1[[#This Row],[Tech Fee]:[Student Activity Fee]])</f>
        <v>27</v>
      </c>
      <c r="H22" s="14">
        <v>22</v>
      </c>
    </row>
    <row r="23" spans="2:8" x14ac:dyDescent="0.25">
      <c r="B23" t="s">
        <v>68</v>
      </c>
      <c r="C23" s="14">
        <v>15691</v>
      </c>
      <c r="D23" s="14">
        <v>130</v>
      </c>
      <c r="E23" s="14">
        <v>60</v>
      </c>
      <c r="F23" s="14">
        <v>115</v>
      </c>
      <c r="G23" s="14">
        <f>SUM(Table1[[#This Row],[Tech Fee]:[Student Activity Fee]])</f>
        <v>305</v>
      </c>
      <c r="H23" s="14">
        <v>418</v>
      </c>
    </row>
    <row r="24" spans="2:8" x14ac:dyDescent="0.25">
      <c r="B24" t="s">
        <v>69</v>
      </c>
      <c r="C24" s="14">
        <v>16898</v>
      </c>
      <c r="D24" s="14">
        <v>130</v>
      </c>
      <c r="E24" s="14">
        <v>60</v>
      </c>
      <c r="F24" s="14">
        <v>115</v>
      </c>
      <c r="G24" s="14">
        <f>SUM(Table1[[#This Row],[Tech Fee]:[Student Activity Fee]])</f>
        <v>305</v>
      </c>
      <c r="H24" s="14">
        <v>440</v>
      </c>
    </row>
    <row r="26" spans="2:8" x14ac:dyDescent="0.25">
      <c r="B26" t="s">
        <v>70</v>
      </c>
      <c r="C26" t="s">
        <v>71</v>
      </c>
    </row>
    <row r="27" spans="2:8" x14ac:dyDescent="0.25">
      <c r="B27" t="s">
        <v>72</v>
      </c>
      <c r="C27" s="14">
        <v>0</v>
      </c>
    </row>
    <row r="28" spans="2:8" x14ac:dyDescent="0.25">
      <c r="B28" t="s">
        <v>73</v>
      </c>
      <c r="C28" s="14">
        <v>3859</v>
      </c>
    </row>
    <row r="29" spans="2:8" x14ac:dyDescent="0.25">
      <c r="B29" t="s">
        <v>74</v>
      </c>
      <c r="C29" s="14">
        <v>3049</v>
      </c>
    </row>
    <row r="30" spans="2:8" x14ac:dyDescent="0.25">
      <c r="B30" t="s">
        <v>75</v>
      </c>
      <c r="C30" s="14">
        <v>2863</v>
      </c>
    </row>
    <row r="31" spans="2:8" x14ac:dyDescent="0.25">
      <c r="B31" t="s">
        <v>76</v>
      </c>
      <c r="C31" s="14">
        <v>3524</v>
      </c>
    </row>
    <row r="32" spans="2:8" x14ac:dyDescent="0.25">
      <c r="B32" t="s">
        <v>77</v>
      </c>
      <c r="C32" s="14">
        <v>2840</v>
      </c>
    </row>
    <row r="33" spans="2:3" x14ac:dyDescent="0.25">
      <c r="B33" t="s">
        <v>78</v>
      </c>
      <c r="C33" s="14">
        <v>3654</v>
      </c>
    </row>
    <row r="34" spans="2:3" x14ac:dyDescent="0.25">
      <c r="B34" t="s">
        <v>79</v>
      </c>
      <c r="C34" s="14">
        <v>3279</v>
      </c>
    </row>
    <row r="35" spans="2:3" x14ac:dyDescent="0.25">
      <c r="B35" t="s">
        <v>80</v>
      </c>
      <c r="C35" s="14">
        <v>3279</v>
      </c>
    </row>
    <row r="36" spans="2:3" x14ac:dyDescent="0.25">
      <c r="B36" t="s">
        <v>81</v>
      </c>
      <c r="C36" s="14">
        <v>3882</v>
      </c>
    </row>
    <row r="37" spans="2:3" x14ac:dyDescent="0.25">
      <c r="B37" t="s">
        <v>82</v>
      </c>
      <c r="C37" s="14">
        <v>3049</v>
      </c>
    </row>
    <row r="39" spans="2:3" x14ac:dyDescent="0.25">
      <c r="B39" t="s">
        <v>83</v>
      </c>
      <c r="C39" t="s">
        <v>84</v>
      </c>
    </row>
    <row r="40" spans="2:3" x14ac:dyDescent="0.25">
      <c r="B40" t="s">
        <v>85</v>
      </c>
      <c r="C40" s="14">
        <v>0</v>
      </c>
    </row>
    <row r="41" spans="2:3" x14ac:dyDescent="0.25">
      <c r="B41" t="s">
        <v>86</v>
      </c>
      <c r="C41" s="14">
        <v>2448</v>
      </c>
    </row>
    <row r="42" spans="2:3" x14ac:dyDescent="0.25">
      <c r="B42" t="s">
        <v>87</v>
      </c>
      <c r="C42" s="14">
        <v>2379</v>
      </c>
    </row>
    <row r="43" spans="2:3" x14ac:dyDescent="0.25">
      <c r="B43" t="s">
        <v>88</v>
      </c>
      <c r="C43" s="14">
        <v>2313</v>
      </c>
    </row>
    <row r="45" spans="2:3" x14ac:dyDescent="0.25">
      <c r="B45" t="s">
        <v>89</v>
      </c>
      <c r="C45" t="s">
        <v>90</v>
      </c>
    </row>
    <row r="46" spans="2:3" x14ac:dyDescent="0.25">
      <c r="B46" t="s">
        <v>91</v>
      </c>
      <c r="C46" s="14">
        <v>396</v>
      </c>
    </row>
    <row r="47" spans="2:3" x14ac:dyDescent="0.25">
      <c r="B47" t="s">
        <v>92</v>
      </c>
      <c r="C47" s="14">
        <v>0</v>
      </c>
    </row>
    <row r="49" spans="2:3" x14ac:dyDescent="0.25">
      <c r="B49" t="s">
        <v>93</v>
      </c>
      <c r="C49" t="s">
        <v>94</v>
      </c>
    </row>
    <row r="50" spans="2:3" x14ac:dyDescent="0.25">
      <c r="B50" t="s">
        <v>96</v>
      </c>
      <c r="C50" s="14">
        <v>300</v>
      </c>
    </row>
    <row r="51" spans="2:3" x14ac:dyDescent="0.25">
      <c r="B51" t="s">
        <v>92</v>
      </c>
      <c r="C51" s="14">
        <v>0</v>
      </c>
    </row>
  </sheetData>
  <pageMargins left="0.7" right="0.7" top="0.75" bottom="0.75" header="0.3" footer="0.3"/>
  <drawing r:id="rId1"/>
  <tableParts count="5">
    <tablePart r:id="rId2"/>
    <tablePart r:id="rId3"/>
    <tablePart r:id="rId4"/>
    <tablePart r:id="rId5"/>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739C6C43DE6AF40BBD3C2EB1D55C791" ma:contentTypeVersion="15" ma:contentTypeDescription="Create a new document." ma:contentTypeScope="" ma:versionID="8675238b8cb05572bd6383d32a7ef50f">
  <xsd:schema xmlns:xsd="http://www.w3.org/2001/XMLSchema" xmlns:xs="http://www.w3.org/2001/XMLSchema" xmlns:p="http://schemas.microsoft.com/office/2006/metadata/properties" xmlns:ns2="3ce31331-5c5d-4170-b68e-3dc90e140889" xmlns:ns3="8d42eed3-d477-4d13-9e9b-3d5b35df1996" targetNamespace="http://schemas.microsoft.com/office/2006/metadata/properties" ma:root="true" ma:fieldsID="9eeb7fd4306bcd236f844f4194e622a0" ns2:_="" ns3:_="">
    <xsd:import namespace="3ce31331-5c5d-4170-b68e-3dc90e140889"/>
    <xsd:import namespace="8d42eed3-d477-4d13-9e9b-3d5b35df1996"/>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DateTaken" minOccurs="0"/>
                <xsd:element ref="ns3:MediaServiceOCR" minOccurs="0"/>
                <xsd:element ref="ns2:SharedWithUsers" minOccurs="0"/>
                <xsd:element ref="ns2:SharedWithDetail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e31331-5c5d-4170-b68e-3dc90e140889"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0" nillable="true" ma:displayName="Taxonomy Catch All Column" ma:hidden="true" ma:list="{4d4ca1d3-31c1-41e0-b1e8-4a07747791e8}" ma:internalName="TaxCatchAll" ma:showField="CatchAllData" ma:web="3ce31331-5c5d-4170-b68e-3dc90e140889">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d42eed3-d477-4d13-9e9b-3d5b35df199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078ffec0-bac4-4cc9-a86a-f2ec60a2b1c5"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5"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ce31331-5c5d-4170-b68e-3dc90e140889" xsi:nil="true"/>
    <lcf76f155ced4ddcb4097134ff3c332f xmlns="8d42eed3-d477-4d13-9e9b-3d5b35df1996">
      <Terms xmlns="http://schemas.microsoft.com/office/infopath/2007/PartnerControls"/>
    </lcf76f155ced4ddcb4097134ff3c332f>
    <_dlc_DocId xmlns="3ce31331-5c5d-4170-b68e-3dc90e140889">E3MKVVHKEPCC-1441401179-1230137</_dlc_DocId>
    <_dlc_DocIdUrl xmlns="3ce31331-5c5d-4170-b68e-3dc90e140889">
      <Url>https://spuonline.sharepoint.com/sites/SFS/_layouts/15/DocIdRedir.aspx?ID=E3MKVVHKEPCC-1441401179-1230137</Url>
      <Description>E3MKVVHKEPCC-1441401179-1230137</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9D496B6-3AB7-43C1-BAFC-9844070D69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e31331-5c5d-4170-b68e-3dc90e140889"/>
    <ds:schemaRef ds:uri="8d42eed3-d477-4d13-9e9b-3d5b35df19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AE1B816-6560-4270-8BB9-7896DF9C993F}">
  <ds:schemaRefs>
    <ds:schemaRef ds:uri="http://schemas.microsoft.com/office/2006/metadata/properties"/>
    <ds:schemaRef ds:uri="http://schemas.microsoft.com/office/infopath/2007/PartnerControls"/>
    <ds:schemaRef ds:uri="3ce31331-5c5d-4170-b68e-3dc90e140889"/>
    <ds:schemaRef ds:uri="8d42eed3-d477-4d13-9e9b-3d5b35df1996"/>
  </ds:schemaRefs>
</ds:datastoreItem>
</file>

<file path=customXml/itemProps3.xml><?xml version="1.0" encoding="utf-8"?>
<ds:datastoreItem xmlns:ds="http://schemas.openxmlformats.org/officeDocument/2006/customXml" ds:itemID="{3C211537-4CEC-4D5A-888E-5EB050E0FDCB}">
  <ds:schemaRefs>
    <ds:schemaRef ds:uri="http://schemas.microsoft.com/sharepoint/v3/contenttype/forms"/>
  </ds:schemaRefs>
</ds:datastoreItem>
</file>

<file path=customXml/itemProps4.xml><?xml version="1.0" encoding="utf-8"?>
<ds:datastoreItem xmlns:ds="http://schemas.openxmlformats.org/officeDocument/2006/customXml" ds:itemID="{4AE1B128-5B76-4724-98DF-8C79BBE97E64}">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Calculator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Watt, Erica</dc:creator>
  <cp:keywords/>
  <dc:description/>
  <cp:lastModifiedBy>Watt, Erica</cp:lastModifiedBy>
  <cp:revision/>
  <cp:lastPrinted>2025-05-21T22:29:02Z</cp:lastPrinted>
  <dcterms:created xsi:type="dcterms:W3CDTF">2025-02-19T20:41:01Z</dcterms:created>
  <dcterms:modified xsi:type="dcterms:W3CDTF">2025-08-04T17:12:19Z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0x0101003739C6C43DE6AF40BBD3C2EB1D55C791</vt:lpwstr>
  </property>
  <property fmtid="{D5CDD505-2E9C-101B-9397-08002B2CF9AE}" pid="3" name="_dlc_DocIdItemGuid">
    <vt:lpwstr>062b420b-f95e-4511-838e-91c089e87571</vt:lpwstr>
  </property>
  <property fmtid="{D5CDD505-2E9C-101B-9397-08002B2CF9AE}" pid="4" name="MediaServiceImageTags">
    <vt:lpwstr/>
  </property>
</Properties>
</file>